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am Radio Info\SARA - Club\Solar Project\"/>
    </mc:Choice>
  </mc:AlternateContent>
  <xr:revisionPtr revIDLastSave="0" documentId="13_ncr:1_{B0EE63C0-498A-4DBE-8973-E119702CA50B}" xr6:coauthVersionLast="47" xr6:coauthVersionMax="47" xr10:uidLastSave="{00000000-0000-0000-0000-000000000000}"/>
  <bookViews>
    <workbookView xWindow="780" yWindow="690" windowWidth="23475" windowHeight="14460" xr2:uid="{7EDE5109-FD15-460E-A228-3201E076CD00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K17" i="1"/>
  <c r="J17" i="1"/>
  <c r="I17" i="1"/>
  <c r="F17" i="1"/>
  <c r="G17" i="1"/>
  <c r="I15" i="1"/>
  <c r="J15" i="1" s="1"/>
  <c r="K15" i="1" s="1"/>
  <c r="L15" i="1" s="1"/>
  <c r="H15" i="1"/>
  <c r="I13" i="1"/>
  <c r="J13" i="1" s="1"/>
  <c r="K13" i="1" s="1"/>
  <c r="L13" i="1" s="1"/>
  <c r="H13" i="1"/>
  <c r="J12" i="1"/>
  <c r="K12" i="1" s="1"/>
  <c r="L12" i="1" s="1"/>
  <c r="I12" i="1"/>
  <c r="H12" i="1"/>
  <c r="I14" i="1"/>
  <c r="J14" i="1" s="1"/>
  <c r="K14" i="1" s="1"/>
  <c r="L14" i="1" s="1"/>
  <c r="H14" i="1"/>
  <c r="F11" i="1"/>
  <c r="I11" i="1" s="1"/>
  <c r="J11" i="1" s="1"/>
  <c r="K11" i="1" s="1"/>
  <c r="L11" i="1" s="1"/>
  <c r="F10" i="1"/>
  <c r="I10" i="1" s="1"/>
  <c r="J10" i="1" s="1"/>
  <c r="K10" i="1" s="1"/>
  <c r="L10" i="1" s="1"/>
  <c r="F8" i="1"/>
  <c r="H8" i="1" s="1"/>
  <c r="F9" i="1"/>
  <c r="H9" i="1" s="1"/>
  <c r="F7" i="1"/>
  <c r="H7" i="1" s="1"/>
  <c r="F6" i="1"/>
  <c r="H6" i="1" s="1"/>
  <c r="F5" i="1"/>
  <c r="H5" i="1" s="1"/>
  <c r="F4" i="1"/>
  <c r="H4" i="1" s="1"/>
  <c r="F3" i="1"/>
  <c r="H3" i="1" s="1"/>
  <c r="H17" i="1" l="1"/>
  <c r="H11" i="1"/>
  <c r="H10" i="1"/>
  <c r="I8" i="1"/>
  <c r="J8" i="1" s="1"/>
  <c r="K8" i="1" s="1"/>
  <c r="L8" i="1" s="1"/>
  <c r="I7" i="1"/>
  <c r="J7" i="1" s="1"/>
  <c r="K7" i="1" s="1"/>
  <c r="L7" i="1" s="1"/>
  <c r="I3" i="1"/>
  <c r="I4" i="1"/>
  <c r="J4" i="1" s="1"/>
  <c r="K4" i="1" s="1"/>
  <c r="L4" i="1" s="1"/>
  <c r="I5" i="1"/>
  <c r="J5" i="1" s="1"/>
  <c r="K5" i="1" s="1"/>
  <c r="L5" i="1" s="1"/>
  <c r="I6" i="1"/>
  <c r="J6" i="1" s="1"/>
  <c r="K6" i="1" s="1"/>
  <c r="L6" i="1" s="1"/>
  <c r="I9" i="1"/>
  <c r="J9" i="1" s="1"/>
  <c r="K9" i="1" s="1"/>
  <c r="L9" i="1" s="1"/>
  <c r="J3" i="1" l="1"/>
  <c r="K3" i="1" l="1"/>
  <c r="L3" i="1" l="1"/>
</calcChain>
</file>

<file path=xl/sharedStrings.xml><?xml version="1.0" encoding="utf-8"?>
<sst xmlns="http://schemas.openxmlformats.org/spreadsheetml/2006/main" count="19" uniqueCount="17">
  <si>
    <t>SARA Club PGE Usage Mt OSO</t>
  </si>
  <si>
    <t>Month</t>
  </si>
  <si>
    <t>Peak Uage</t>
  </si>
  <si>
    <t>Off Peak Uage</t>
  </si>
  <si>
    <t>Total Uage</t>
  </si>
  <si>
    <t>Monthly Billing</t>
  </si>
  <si>
    <t>cost per kWh</t>
  </si>
  <si>
    <t>Super off Peak</t>
  </si>
  <si>
    <t>Part Peak</t>
  </si>
  <si>
    <t>TOTAL</t>
  </si>
  <si>
    <t>kWh used per day</t>
  </si>
  <si>
    <t>kWh used per Hour</t>
  </si>
  <si>
    <t>Watts per  Hour</t>
  </si>
  <si>
    <t>Amps per Hr. Draw</t>
  </si>
  <si>
    <t>8.24 /5.5 /.9 = 1665 watts of panels</t>
  </si>
  <si>
    <t>One web site calculates panel requirement as
 KwH per day divided by sun efficiency divided panel efficiency = watts required</t>
  </si>
  <si>
    <t xml:space="preserve">Average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</si>
</sst>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&quot;$&quot;#,##0.00"/>
    <numFmt numFmtId="166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17" fontId="0" fillId="0" borderId="2" xfId="0" applyNumberFormat="1" applyBorder="1"/>
    <xf numFmtId="17" fontId="0" fillId="0" borderId="1" xfId="0" applyNumberFormat="1" applyBorder="1"/>
    <xf numFmtId="166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7" fontId="0" fillId="0" borderId="6" xfId="0" applyNumberFormat="1" applyBorder="1"/>
    <xf numFmtId="164" fontId="0" fillId="0" borderId="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4</xdr:col>
      <xdr:colOff>628171</xdr:colOff>
      <xdr:row>25</xdr:row>
      <xdr:rowOff>133207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EDA2B6-EDD0-AD6C-0AE0-8FDAD47C6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33750"/>
          <a:ext cx="3828571" cy="11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2CCAC-0007-44E9-99D0-1A23A43B1AC5}">
  <dimension ref="A1:L24"/>
  <sheetViews>
    <sheetView tabSelected="1" workbookViewId="0">
      <selection activeCell="L25" sqref="L25"/>
    </sheetView>
  </sheetViews>
  <sheetFormatPr defaultRowHeight="15" x14ac:dyDescent="0.25"/>
  <cols>
    <col min="2" max="2" width="11.140625" customWidth="1"/>
    <col min="3" max="5" width="13.85546875" customWidth="1"/>
    <col min="6" max="6" width="14.28515625" customWidth="1"/>
    <col min="7" max="7" width="16.140625" customWidth="1"/>
    <col min="8" max="8" width="9" customWidth="1"/>
    <col min="9" max="9" width="12.5703125" customWidth="1"/>
    <col min="10" max="10" width="19.140625" customWidth="1"/>
    <col min="12" max="12" width="17.28515625" customWidth="1"/>
  </cols>
  <sheetData>
    <row r="1" spans="1:12" ht="16.5" thickBo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13"/>
      <c r="K1" s="13"/>
      <c r="L1" s="13"/>
    </row>
    <row r="2" spans="1:12" ht="30" x14ac:dyDescent="0.25">
      <c r="A2" s="27" t="s">
        <v>1</v>
      </c>
      <c r="B2" s="28" t="s">
        <v>2</v>
      </c>
      <c r="C2" s="28" t="s">
        <v>3</v>
      </c>
      <c r="D2" s="28" t="s">
        <v>7</v>
      </c>
      <c r="E2" s="28" t="s">
        <v>8</v>
      </c>
      <c r="F2" s="28" t="s">
        <v>4</v>
      </c>
      <c r="G2" s="28" t="s">
        <v>5</v>
      </c>
      <c r="H2" s="29" t="s">
        <v>6</v>
      </c>
      <c r="I2" s="29" t="s">
        <v>10</v>
      </c>
      <c r="J2" s="29" t="s">
        <v>11</v>
      </c>
      <c r="K2" s="29" t="s">
        <v>12</v>
      </c>
      <c r="L2" s="30" t="s">
        <v>13</v>
      </c>
    </row>
    <row r="3" spans="1:12" x14ac:dyDescent="0.25">
      <c r="A3" s="22">
        <v>44562</v>
      </c>
      <c r="B3" s="9">
        <v>47.410299999999999</v>
      </c>
      <c r="C3" s="9">
        <v>171.87450000000001</v>
      </c>
      <c r="D3" s="9">
        <v>0</v>
      </c>
      <c r="E3" s="9">
        <v>0</v>
      </c>
      <c r="F3" s="9">
        <f>SUM(B3:C3:D3:E3)</f>
        <v>219.28480000000002</v>
      </c>
      <c r="G3" s="10">
        <v>68.58</v>
      </c>
      <c r="H3" s="10">
        <f>F3/G3</f>
        <v>3.1975036453776613</v>
      </c>
      <c r="I3" s="11">
        <f>F3/30</f>
        <v>7.3094933333333341</v>
      </c>
      <c r="J3" s="9">
        <f>I3/24</f>
        <v>0.30456222222222223</v>
      </c>
      <c r="K3" s="12">
        <f>(J3*1000)</f>
        <v>304.56222222222226</v>
      </c>
      <c r="L3" s="31">
        <f>(K3/13.8)</f>
        <v>22.06972624798712</v>
      </c>
    </row>
    <row r="4" spans="1:12" x14ac:dyDescent="0.25">
      <c r="A4" s="22">
        <v>44593</v>
      </c>
      <c r="B4" s="9">
        <v>49.133899999999997</v>
      </c>
      <c r="C4" s="9">
        <v>174.12860000000001</v>
      </c>
      <c r="D4" s="9">
        <v>4.6954000000000002</v>
      </c>
      <c r="E4" s="9">
        <v>0</v>
      </c>
      <c r="F4" s="9">
        <f>SUM(B4:C4:D4:E4)</f>
        <v>227.9579</v>
      </c>
      <c r="G4" s="10">
        <v>71.5</v>
      </c>
      <c r="H4" s="10">
        <f t="shared" ref="H4:H9" si="0">F4/G4</f>
        <v>3.1882223776223775</v>
      </c>
      <c r="I4" s="11">
        <f t="shared" ref="I4:I9" si="1">F4/30</f>
        <v>7.5985966666666664</v>
      </c>
      <c r="J4" s="9">
        <f t="shared" ref="J4:J9" si="2">I4/24</f>
        <v>0.31660819444444444</v>
      </c>
      <c r="K4" s="12">
        <f t="shared" ref="K4:K9" si="3">(J4*1000)</f>
        <v>316.60819444444445</v>
      </c>
      <c r="L4" s="31">
        <f t="shared" ref="L4:L9" si="4">(K4/13.8)</f>
        <v>22.942622785829307</v>
      </c>
    </row>
    <row r="5" spans="1:12" x14ac:dyDescent="0.25">
      <c r="A5" s="22">
        <v>44621</v>
      </c>
      <c r="B5" s="9">
        <v>52.734900000000003</v>
      </c>
      <c r="C5" s="9">
        <v>135.1294</v>
      </c>
      <c r="D5" s="9">
        <v>48.514400000000002</v>
      </c>
      <c r="E5" s="9">
        <v>0</v>
      </c>
      <c r="F5" s="9">
        <f>SUM(B5:C5:D5:E5)</f>
        <v>236.37870000000001</v>
      </c>
      <c r="G5" s="10">
        <v>79.790000000000006</v>
      </c>
      <c r="H5" s="10">
        <f t="shared" si="0"/>
        <v>2.9625103396415589</v>
      </c>
      <c r="I5" s="11">
        <f t="shared" si="1"/>
        <v>7.8792900000000001</v>
      </c>
      <c r="J5" s="9">
        <f t="shared" si="2"/>
        <v>0.32830375000000001</v>
      </c>
      <c r="K5" s="12">
        <f t="shared" si="3"/>
        <v>328.30374999999998</v>
      </c>
      <c r="L5" s="31">
        <f t="shared" si="4"/>
        <v>23.790126811594199</v>
      </c>
    </row>
    <row r="6" spans="1:12" x14ac:dyDescent="0.25">
      <c r="A6" s="22">
        <v>44652</v>
      </c>
      <c r="B6" s="9">
        <v>52.4696</v>
      </c>
      <c r="C6" s="9">
        <v>134.70599999999999</v>
      </c>
      <c r="D6" s="9">
        <v>47.188400000000001</v>
      </c>
      <c r="E6" s="9">
        <v>0</v>
      </c>
      <c r="F6" s="9">
        <f>SUM(B6:C6:D6:E6)</f>
        <v>234.36399999999998</v>
      </c>
      <c r="G6" s="10">
        <v>78.900000000000006</v>
      </c>
      <c r="H6" s="10">
        <f t="shared" si="0"/>
        <v>2.9703929024081108</v>
      </c>
      <c r="I6" s="11">
        <f t="shared" si="1"/>
        <v>7.8121333333333327</v>
      </c>
      <c r="J6" s="9">
        <f t="shared" si="2"/>
        <v>0.32550555555555555</v>
      </c>
      <c r="K6" s="12">
        <f t="shared" si="3"/>
        <v>325.50555555555553</v>
      </c>
      <c r="L6" s="31">
        <f t="shared" si="4"/>
        <v>23.58735909822866</v>
      </c>
    </row>
    <row r="7" spans="1:12" x14ac:dyDescent="0.25">
      <c r="A7" s="22">
        <v>44682</v>
      </c>
      <c r="B7" s="9">
        <v>58.686</v>
      </c>
      <c r="C7" s="9">
        <v>153.65719999999999</v>
      </c>
      <c r="D7" s="9">
        <v>50.834699999999998</v>
      </c>
      <c r="E7" s="9">
        <v>3.2162999999999999</v>
      </c>
      <c r="F7" s="9">
        <f>SUM(B7:C7:D7:E7)</f>
        <v>266.39420000000001</v>
      </c>
      <c r="G7" s="10">
        <v>88.83</v>
      </c>
      <c r="H7" s="10">
        <f t="shared" si="0"/>
        <v>2.9989215355172805</v>
      </c>
      <c r="I7" s="11">
        <f t="shared" si="1"/>
        <v>8.8798066666666671</v>
      </c>
      <c r="J7" s="9">
        <f t="shared" si="2"/>
        <v>0.36999194444444444</v>
      </c>
      <c r="K7" s="12">
        <f t="shared" si="3"/>
        <v>369.99194444444447</v>
      </c>
      <c r="L7" s="31">
        <f t="shared" si="4"/>
        <v>26.81101046698873</v>
      </c>
    </row>
    <row r="8" spans="1:12" x14ac:dyDescent="0.25">
      <c r="A8" s="22">
        <v>44713</v>
      </c>
      <c r="B8" s="9">
        <v>64.856200000000001</v>
      </c>
      <c r="C8" s="9">
        <v>183.55199999999999</v>
      </c>
      <c r="D8" s="9">
        <v>0</v>
      </c>
      <c r="E8" s="9">
        <v>49.764000000000003</v>
      </c>
      <c r="F8" s="9">
        <f>SUM(B8:C8:D8:E8)</f>
        <v>298.17219999999998</v>
      </c>
      <c r="G8" s="10">
        <v>109.28</v>
      </c>
      <c r="H8" s="10">
        <f t="shared" ref="H8" si="5">F8/G8</f>
        <v>2.7285157393850654</v>
      </c>
      <c r="I8" s="11">
        <f t="shared" ref="I8" si="6">F8/30</f>
        <v>9.939073333333333</v>
      </c>
      <c r="J8" s="9">
        <f t="shared" ref="J8" si="7">I8/24</f>
        <v>0.41412805555555554</v>
      </c>
      <c r="K8" s="12">
        <f t="shared" ref="K8" si="8">(J8*1000)</f>
        <v>414.12805555555553</v>
      </c>
      <c r="L8" s="31">
        <f t="shared" ref="L8" si="9">(K8/13.8)</f>
        <v>30.009279388083733</v>
      </c>
    </row>
    <row r="9" spans="1:12" x14ac:dyDescent="0.25">
      <c r="A9" s="22">
        <v>44743</v>
      </c>
      <c r="B9" s="9">
        <v>58.041400000000003</v>
      </c>
      <c r="C9" s="9">
        <v>165.4272</v>
      </c>
      <c r="D9" s="9">
        <v>0</v>
      </c>
      <c r="E9" s="9">
        <v>43.573300000000003</v>
      </c>
      <c r="F9" s="9">
        <f>SUM(B9:C9:D9:E9)</f>
        <v>267.0419</v>
      </c>
      <c r="G9" s="10">
        <v>99.49</v>
      </c>
      <c r="H9" s="10">
        <f t="shared" si="0"/>
        <v>2.6841079505477938</v>
      </c>
      <c r="I9" s="11">
        <f t="shared" si="1"/>
        <v>8.9013966666666668</v>
      </c>
      <c r="J9" s="9">
        <f t="shared" si="2"/>
        <v>0.37089152777777779</v>
      </c>
      <c r="K9" s="12">
        <f t="shared" si="3"/>
        <v>370.89152777777781</v>
      </c>
      <c r="L9" s="31">
        <f t="shared" si="4"/>
        <v>26.876197665056363</v>
      </c>
    </row>
    <row r="10" spans="1:12" x14ac:dyDescent="0.25">
      <c r="A10" s="22">
        <v>44774</v>
      </c>
      <c r="B10" s="9">
        <v>53.206899999999997</v>
      </c>
      <c r="C10" s="9">
        <v>151.04150000000001</v>
      </c>
      <c r="D10" s="9">
        <v>0</v>
      </c>
      <c r="E10" s="9">
        <v>39.515500000000003</v>
      </c>
      <c r="F10" s="9">
        <f>SUM(B10:C10:D10:E10)</f>
        <v>243.76390000000001</v>
      </c>
      <c r="G10" s="10">
        <v>92.61</v>
      </c>
      <c r="H10" s="10">
        <f t="shared" ref="H10:H13" si="10">F10/G10</f>
        <v>2.6321552748083361</v>
      </c>
      <c r="I10" s="11">
        <f t="shared" ref="I10:I13" si="11">F10/30</f>
        <v>8.1254633333333341</v>
      </c>
      <c r="J10" s="9">
        <f t="shared" ref="J10:J13" si="12">I10/24</f>
        <v>0.33856097222222226</v>
      </c>
      <c r="K10" s="12">
        <f t="shared" ref="K10:K13" si="13">(J10*1000)</f>
        <v>338.56097222222223</v>
      </c>
      <c r="L10" s="31">
        <f t="shared" ref="L10:L13" si="14">(K10/13.8)</f>
        <v>24.533403784219001</v>
      </c>
    </row>
    <row r="11" spans="1:12" x14ac:dyDescent="0.25">
      <c r="A11" s="22">
        <v>44805</v>
      </c>
      <c r="B11" s="9">
        <v>48.144599999999997</v>
      </c>
      <c r="C11" s="9">
        <v>140.41800000000001</v>
      </c>
      <c r="D11" s="9">
        <v>0</v>
      </c>
      <c r="E11" s="9">
        <v>33.049199999999999</v>
      </c>
      <c r="F11" s="9">
        <f>SUM(B11:C11:D11:E11)</f>
        <v>221.61180000000002</v>
      </c>
      <c r="G11" s="10">
        <v>84.13</v>
      </c>
      <c r="H11" s="10">
        <f t="shared" si="10"/>
        <v>2.6341590395816001</v>
      </c>
      <c r="I11" s="11">
        <f t="shared" si="11"/>
        <v>7.3870600000000008</v>
      </c>
      <c r="J11" s="9">
        <f t="shared" si="12"/>
        <v>0.3077941666666667</v>
      </c>
      <c r="K11" s="12">
        <f t="shared" si="13"/>
        <v>307.79416666666668</v>
      </c>
      <c r="L11" s="31">
        <f t="shared" si="14"/>
        <v>22.303925120772949</v>
      </c>
    </row>
    <row r="12" spans="1:12" x14ac:dyDescent="0.25">
      <c r="A12" s="22">
        <v>44835</v>
      </c>
      <c r="B12" s="9">
        <v>41.988199999999999</v>
      </c>
      <c r="C12" s="9">
        <v>149.48939999999999</v>
      </c>
      <c r="D12" s="9">
        <v>0</v>
      </c>
      <c r="E12" s="9">
        <v>0</v>
      </c>
      <c r="F12" s="9">
        <v>191.4776</v>
      </c>
      <c r="G12" s="10">
        <v>67.09</v>
      </c>
      <c r="H12" s="10">
        <f t="shared" si="10"/>
        <v>2.8540408406617974</v>
      </c>
      <c r="I12" s="11">
        <f t="shared" si="11"/>
        <v>6.3825866666666666</v>
      </c>
      <c r="J12" s="9">
        <f t="shared" si="12"/>
        <v>0.26594111111111113</v>
      </c>
      <c r="K12" s="12">
        <f t="shared" si="13"/>
        <v>265.94111111111113</v>
      </c>
      <c r="L12" s="31">
        <f t="shared" si="14"/>
        <v>19.271095008051528</v>
      </c>
    </row>
    <row r="13" spans="1:12" x14ac:dyDescent="0.25">
      <c r="A13" s="22">
        <v>44866</v>
      </c>
      <c r="B13" s="9">
        <v>34.003900000000002</v>
      </c>
      <c r="C13" s="9">
        <v>118.167</v>
      </c>
      <c r="D13" s="9">
        <v>0</v>
      </c>
      <c r="E13" s="9">
        <v>0</v>
      </c>
      <c r="F13" s="9">
        <v>152.17089999999999</v>
      </c>
      <c r="G13" s="10">
        <v>56.59</v>
      </c>
      <c r="H13" s="10">
        <f t="shared" si="10"/>
        <v>2.6890068916769745</v>
      </c>
      <c r="I13" s="11">
        <f t="shared" si="11"/>
        <v>5.0723633333333327</v>
      </c>
      <c r="J13" s="9">
        <f t="shared" si="12"/>
        <v>0.21134847222222219</v>
      </c>
      <c r="K13" s="12">
        <f t="shared" si="13"/>
        <v>211.3484722222222</v>
      </c>
      <c r="L13" s="31">
        <f t="shared" si="14"/>
        <v>15.315106682769724</v>
      </c>
    </row>
    <row r="14" spans="1:12" ht="15.75" thickBot="1" x14ac:dyDescent="0.3">
      <c r="A14" s="21">
        <v>44896</v>
      </c>
      <c r="B14" s="14">
        <v>30.2958</v>
      </c>
      <c r="C14" s="14">
        <v>105.0091</v>
      </c>
      <c r="D14" s="14">
        <v>0</v>
      </c>
      <c r="E14" s="14">
        <v>0</v>
      </c>
      <c r="F14" s="14">
        <v>135.3049</v>
      </c>
      <c r="G14" s="15">
        <v>50.67</v>
      </c>
      <c r="H14" s="15">
        <f t="shared" ref="H14" si="15">F14/G14</f>
        <v>2.6703157686994277</v>
      </c>
      <c r="I14" s="16">
        <f t="shared" ref="I14" si="16">F14/30</f>
        <v>4.5101633333333337</v>
      </c>
      <c r="J14" s="14">
        <f t="shared" ref="J14" si="17">I14/24</f>
        <v>0.18792347222222225</v>
      </c>
      <c r="K14" s="17">
        <f t="shared" ref="K14" si="18">(J14*1000)</f>
        <v>187.92347222222224</v>
      </c>
      <c r="L14" s="32">
        <f t="shared" ref="L14" si="19">(K14/13.8)</f>
        <v>13.617642914653786</v>
      </c>
    </row>
    <row r="15" spans="1:12" ht="15.75" thickBot="1" x14ac:dyDescent="0.3">
      <c r="A15" s="33">
        <v>44927</v>
      </c>
      <c r="B15" s="34">
        <v>31.351800000000001</v>
      </c>
      <c r="C15" s="34">
        <v>103.0697</v>
      </c>
      <c r="D15" s="34">
        <v>0</v>
      </c>
      <c r="E15" s="34">
        <v>0</v>
      </c>
      <c r="F15" s="34">
        <v>134.42150000000001</v>
      </c>
      <c r="G15" s="35">
        <v>51.37</v>
      </c>
      <c r="H15" s="35">
        <f t="shared" ref="H15" si="20">F15/G15</f>
        <v>2.6167315553825192</v>
      </c>
      <c r="I15" s="36">
        <f t="shared" ref="I15" si="21">F15/30</f>
        <v>4.4807166666666669</v>
      </c>
      <c r="J15" s="34">
        <f t="shared" ref="J15" si="22">I15/24</f>
        <v>0.18669652777777779</v>
      </c>
      <c r="K15" s="37">
        <f t="shared" ref="K15" si="23">(J15*1000)</f>
        <v>186.69652777777779</v>
      </c>
      <c r="L15" s="38">
        <f t="shared" ref="L15" si="24">(K15/13.8)</f>
        <v>13.52873389694042</v>
      </c>
    </row>
    <row r="16" spans="1:12" x14ac:dyDescent="0.25">
      <c r="A16" s="20"/>
      <c r="B16" s="3"/>
      <c r="C16" s="3"/>
      <c r="D16" s="3"/>
      <c r="E16" s="3"/>
      <c r="F16" s="3"/>
      <c r="G16" s="7"/>
      <c r="H16" s="7"/>
      <c r="I16" s="2"/>
      <c r="J16" s="3"/>
      <c r="L16" s="1"/>
    </row>
    <row r="17" spans="2:12" x14ac:dyDescent="0.25">
      <c r="B17" s="3"/>
      <c r="C17" s="3"/>
      <c r="D17" s="3"/>
      <c r="E17" s="4" t="s">
        <v>9</v>
      </c>
      <c r="F17" s="5">
        <f>SUM(F3:F15)</f>
        <v>2828.3443000000002</v>
      </c>
      <c r="G17" s="8">
        <f>SUM(G3:G15)</f>
        <v>998.83</v>
      </c>
      <c r="H17" s="8">
        <f>F17/G17</f>
        <v>2.8316573390867315</v>
      </c>
      <c r="I17" s="6">
        <f>AVERAGE(I3:I15)</f>
        <v>7.2521648717948715</v>
      </c>
      <c r="J17" s="18">
        <f>AVERAGE(J3:J15)</f>
        <v>0.30217353632478638</v>
      </c>
      <c r="K17" s="23">
        <f>AVERAGE(K3:K15)</f>
        <v>302.17353632478631</v>
      </c>
      <c r="L17" s="23">
        <f>AVERAGE(L3:L15)</f>
        <v>21.896633067013504</v>
      </c>
    </row>
    <row r="18" spans="2:12" x14ac:dyDescent="0.25">
      <c r="J18" s="19" t="s">
        <v>16</v>
      </c>
      <c r="K18" s="19" t="s">
        <v>16</v>
      </c>
      <c r="L18" s="19" t="s">
        <v>16</v>
      </c>
    </row>
    <row r="21" spans="2:12" ht="19.5" customHeight="1" x14ac:dyDescent="0.25"/>
    <row r="22" spans="2:12" ht="34.5" customHeight="1" x14ac:dyDescent="0.25">
      <c r="G22" s="26" t="s">
        <v>15</v>
      </c>
      <c r="H22" s="26"/>
      <c r="I22" s="26"/>
      <c r="J22" s="26"/>
      <c r="K22" s="26"/>
      <c r="L22" s="26"/>
    </row>
    <row r="24" spans="2:12" x14ac:dyDescent="0.25">
      <c r="G24" t="s">
        <v>14</v>
      </c>
    </row>
  </sheetData>
  <mergeCells count="2">
    <mergeCell ref="A1:I1"/>
    <mergeCell ref="G22:L22"/>
  </mergeCells>
  <pageMargins left="0" right="0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mprice</dc:creator>
  <cp:lastModifiedBy>mprice</cp:lastModifiedBy>
  <cp:lastPrinted>2022-08-07T22:00:49Z</cp:lastPrinted>
  <dcterms:created xsi:type="dcterms:W3CDTF">2022-08-07T20:03:25Z</dcterms:created>
  <dcterms:modified xsi:type="dcterms:W3CDTF">2023-02-06T18:21:42Z</dcterms:modified>
</cp:coreProperties>
</file>